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r:id="rId2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<sst xmlns="http://schemas.openxmlformats.org/spreadsheetml/2006/main" count="90" uniqueCount="37">
  <si>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</si>
  <si>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</si>
  <si>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</si>
  <si>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</si>
  <si>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</si>
  <si>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</si>
  <si>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</si>
  <si>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</si>
  <si>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</si>
  <si>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</si>
  <si>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</si>
  <si>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</si>
  <si>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</si>
  <si>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</si>
  <si>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</si>
  <si>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</si>
  <si>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</si>
  <si>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</si>
  <si>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</si>
  <si>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</si>
  <si>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</si>
  <si>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</si>
  <si>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Николаевское ГП</t>
  </si>
  <si>
    <t>Канадейское СП</t>
  </si>
  <si>
    <t>Никулинское СП</t>
  </si>
  <si>
    <t>Барановское СП</t>
  </si>
  <si>
    <t>Славкинское СП</t>
  </si>
  <si>
    <t>Дубровское СП</t>
  </si>
  <si>
    <t>Головинское СП</t>
  </si>
  <si>
    <t>Сухотерешанское СП</t>
  </si>
  <si>
    <t>Поспеловское СП</t>
  </si>
  <si>
    <t xml:space="preserve"> У1                             Первый критерий выравнивания                      (1мин + 1 мах) / 2</t>
  </si>
  <si>
    <t>Прогноз налоговых и неналоговых доходов поселения</t>
  </si>
  <si>
    <t>Степень сокращения отставания  П=0,5</t>
  </si>
  <si>
    <t>Второй критерий выравнивания (У2=1,0)</t>
  </si>
  <si>
    <t xml:space="preserve">Расчёт дотации на выравнивание бюджетной обеспеченности на 2021 год  </t>
  </si>
  <si>
    <t>Численность населения на 01.01.20 (тыс.чел.)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</si>
</sst>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73" fontId="5" fillId="0" borderId="0" xfId="0" applyNumberFormat="1" applyFont="1" applyBorder="1" applyAlignment="1">
      <alignment vertical="justify" wrapText="1"/>
    </xf>
    <xf numFmtId="173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4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73" fontId="5" fillId="0" borderId="0" xfId="0" applyNumberFormat="1" applyFont="1" applyFill="1" applyAlignment="1">
      <alignment vertical="justify" wrapText="1"/>
    </xf>
    <xf numFmtId="173" fontId="5" fillId="0" borderId="0" xfId="0" applyNumberFormat="1" applyFont="1" applyFill="1" applyAlignment="1">
      <alignment/>
    </xf>
    <xf numFmtId="174" fontId="5" fillId="33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74" fontId="6" fillId="33" borderId="10" xfId="0" applyNumberFormat="1" applyFont="1" applyFill="1" applyBorder="1" applyAlignment="1">
      <alignment horizontal="right" wrapText="1"/>
    </xf>
    <xf numFmtId="173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73" fontId="8" fillId="35" borderId="11" xfId="0" applyNumberFormat="1" applyFont="1" applyFill="1" applyBorder="1" applyAlignment="1">
      <alignment vertical="justify" wrapText="1"/>
    </xf>
    <xf numFmtId="2" fontId="6" fillId="33" borderId="10" xfId="0" applyNumberFormat="1" applyFont="1" applyFill="1" applyBorder="1" applyAlignment="1">
      <alignment horizontal="right" wrapText="1"/>
    </xf>
    <xf numFmtId="173" fontId="6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40" zoomScaleNormal="4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6" sqref="V6:V15"/>
    </sheetView>
  </sheetViews>
  <sheetFormatPr defaultColWidth="19.57421875" defaultRowHeight="15"/>
  <cols>
    <col min="1" max="1" width="45.421875" style="1" customWidth="1"/>
    <col min="2" max="2" width="25.140625" style="28" customWidth="1"/>
    <col min="3" max="3" width="26.421875" style="1" customWidth="1"/>
    <col min="4" max="4" width="17.8515625" style="1" customWidth="1"/>
    <col min="5" max="5" width="23.421875" style="1" customWidth="1"/>
    <col min="6" max="6" width="26.7109375" style="28" customWidth="1"/>
    <col min="7" max="7" width="20.8515625" style="28" customWidth="1"/>
    <col min="8" max="8" width="25.7109375" style="1" customWidth="1"/>
    <col min="9" max="9" width="26.57421875" style="1" customWidth="1"/>
    <col min="10" max="10" width="20.28125" style="1" customWidth="1"/>
    <col min="11" max="11" width="22.00390625" style="1" customWidth="1"/>
    <col min="12" max="12" width="26.8515625" style="1" customWidth="1"/>
    <col min="13" max="13" width="19.421875" style="1" customWidth="1"/>
    <col min="14" max="14" width="19.8515625" style="1" customWidth="1"/>
    <col min="15" max="15" width="24.1406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 customHeight="1">
      <c r="B1" s="43" t="s">
        <v>35</v>
      </c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409.5" customHeight="1">
      <c r="A3" s="3" t="s">
        <v>0</v>
      </c>
      <c r="B3" s="4" t="s">
        <v>36</v>
      </c>
      <c r="C3" s="3" t="s">
        <v>21</v>
      </c>
      <c r="D3" s="3" t="s">
        <v>1</v>
      </c>
      <c r="E3" s="3" t="s">
        <v>7</v>
      </c>
      <c r="F3" s="4" t="s">
        <v>2</v>
      </c>
      <c r="G3" s="4" t="s">
        <v>3</v>
      </c>
      <c r="H3" s="3" t="s">
        <v>31</v>
      </c>
      <c r="I3" s="3" t="s">
        <v>4</v>
      </c>
      <c r="J3" s="3" t="s">
        <v>33</v>
      </c>
      <c r="K3" s="3" t="s">
        <v>5</v>
      </c>
      <c r="L3" s="3" t="s">
        <v>8</v>
      </c>
      <c r="M3" s="3" t="s">
        <v>9</v>
      </c>
      <c r="N3" s="4" t="s">
        <v>10</v>
      </c>
      <c r="O3" s="3" t="s">
        <v>32</v>
      </c>
      <c r="P3" s="31" t="s">
        <v>11</v>
      </c>
      <c r="Q3" s="3" t="s">
        <v>12</v>
      </c>
      <c r="R3" s="3" t="s">
        <v>34</v>
      </c>
      <c r="S3" s="3" t="s">
        <v>13</v>
      </c>
      <c r="T3" s="3" t="s">
        <v>14</v>
      </c>
      <c r="U3" s="3" t="s">
        <v>15</v>
      </c>
      <c r="V3" s="3" t="s">
        <v>16</v>
      </c>
      <c r="W3" s="4" t="s">
        <v>17</v>
      </c>
      <c r="X3" s="38"/>
      <c r="Y3" s="38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9"/>
      <c r="Y4" s="39"/>
    </row>
    <row r="5" spans="1:25" s="9" customFormat="1" ht="34.5" customHeight="1">
      <c r="A5" s="51" t="s">
        <v>22</v>
      </c>
      <c r="B5" s="45">
        <v>7797</v>
      </c>
      <c r="C5" s="48">
        <v>21166.6</v>
      </c>
      <c r="D5" s="16">
        <f aca="true" t="shared" si="0" ref="D5:D13">C5/B5</f>
        <v>2.71471078619982</v>
      </c>
      <c r="E5" s="17">
        <f aca="true" t="shared" si="1" ref="E5:E28">D5/D$29</f>
        <v>1.8233292921246382</v>
      </c>
      <c r="F5" s="20">
        <v>0.655</v>
      </c>
      <c r="G5" s="18">
        <f aca="true" t="shared" si="2" ref="G5:G13">E5/F5</f>
        <v>2.783708842938379</v>
      </c>
      <c r="H5" s="20">
        <v>1.562</v>
      </c>
      <c r="I5" s="16"/>
      <c r="J5" s="20">
        <v>0.6</v>
      </c>
      <c r="K5" s="16">
        <f aca="true" t="shared" si="3" ref="K5:K28">I5*J5</f>
        <v>0</v>
      </c>
      <c r="L5" s="16">
        <f>C5+K5+P5</f>
        <v>24027.3</v>
      </c>
      <c r="M5" s="16">
        <f aca="true" t="shared" si="4" ref="M5:M28">L5/B5</f>
        <v>3.0816083108888033</v>
      </c>
      <c r="N5" s="19">
        <f>G5+K5/(F5*B5*$M$29)</f>
        <v>2.783708842938379</v>
      </c>
      <c r="O5" s="48">
        <v>21166.6</v>
      </c>
      <c r="P5" s="49">
        <v>2860.7</v>
      </c>
      <c r="Q5" s="25">
        <f aca="true" t="shared" si="5" ref="Q5:Q28">(O5+P5+K5)/B5</f>
        <v>3.0816083108888033</v>
      </c>
      <c r="R5" s="50" t="s">
        <v>6</v>
      </c>
      <c r="S5" s="35"/>
      <c r="T5" s="42" t="s">
        <v>6</v>
      </c>
      <c r="U5" s="35">
        <f>(T$29-K$29)*S5/S$29</f>
        <v>0</v>
      </c>
      <c r="V5" s="35"/>
      <c r="W5" s="18">
        <f>G5+V5/(B5*F5*Q$29)</f>
        <v>2.783708842938379</v>
      </c>
      <c r="X5" s="40"/>
      <c r="Y5" s="40"/>
    </row>
    <row r="6" spans="1:25" s="9" customFormat="1" ht="34.5" customHeight="1">
      <c r="A6" s="51" t="s">
        <v>23</v>
      </c>
      <c r="B6" s="45">
        <v>2770</v>
      </c>
      <c r="C6" s="48">
        <v>3163.9</v>
      </c>
      <c r="D6" s="16">
        <f t="shared" si="0"/>
        <v>1.142202166064982</v>
      </c>
      <c r="E6" s="17">
        <f t="shared" si="1"/>
        <v>0.7671574730912049</v>
      </c>
      <c r="F6" s="20">
        <v>0.984</v>
      </c>
      <c r="G6" s="18">
        <f t="shared" si="2"/>
        <v>0.7796315783447204</v>
      </c>
      <c r="H6" s="20">
        <v>1.562</v>
      </c>
      <c r="I6" s="16">
        <f aca="true" t="shared" si="6" ref="I6:I28">$D$29*($H$29-G6)*F6*B6</f>
        <v>3175.0066544644883</v>
      </c>
      <c r="J6" s="20">
        <v>0.6</v>
      </c>
      <c r="K6" s="16">
        <f t="shared" si="3"/>
        <v>1905.0039926786928</v>
      </c>
      <c r="L6" s="16">
        <f aca="true" t="shared" si="7" ref="L6:L13">C6+K6+P6</f>
        <v>6085.203992678693</v>
      </c>
      <c r="M6" s="16">
        <f>L6/B6</f>
        <v>2.196824546093391</v>
      </c>
      <c r="N6" s="19">
        <v>1.35</v>
      </c>
      <c r="O6" s="48">
        <v>3163.9</v>
      </c>
      <c r="P6" s="49">
        <v>1016.3</v>
      </c>
      <c r="Q6" s="25">
        <f t="shared" si="5"/>
        <v>2.196824546093391</v>
      </c>
      <c r="R6" s="50" t="s">
        <v>6</v>
      </c>
      <c r="S6" s="35"/>
      <c r="T6" s="42" t="s">
        <v>6</v>
      </c>
      <c r="U6" s="35">
        <f aca="true" t="shared" si="8" ref="U6:U13">(T$29-K$29)*S6/S$29</f>
        <v>0</v>
      </c>
      <c r="V6" s="35">
        <f aca="true" t="shared" si="9" ref="V6:V13">K6+U6</f>
        <v>1905.0039926786928</v>
      </c>
      <c r="W6" s="18">
        <f aca="true" t="shared" si="10" ref="W6:W13">G6+V6/(B6*F6*Q$29)</f>
        <v>1.0708439230132516</v>
      </c>
      <c r="X6" s="40"/>
      <c r="Y6" s="40"/>
    </row>
    <row r="7" spans="1:25" s="9" customFormat="1" ht="34.5" customHeight="1">
      <c r="A7" s="51" t="s">
        <v>24</v>
      </c>
      <c r="B7" s="45">
        <v>4218</v>
      </c>
      <c r="C7" s="48">
        <v>3804.4</v>
      </c>
      <c r="D7" s="16">
        <f t="shared" si="0"/>
        <v>0.9019440493124704</v>
      </c>
      <c r="E7" s="17">
        <f t="shared" si="1"/>
        <v>0.6057886583458278</v>
      </c>
      <c r="F7" s="20">
        <v>0.966</v>
      </c>
      <c r="G7" s="18">
        <f t="shared" si="2"/>
        <v>0.6271104123662814</v>
      </c>
      <c r="H7" s="20">
        <v>1.562</v>
      </c>
      <c r="I7" s="16">
        <f t="shared" si="6"/>
        <v>5671.55938899693</v>
      </c>
      <c r="J7" s="20">
        <v>0.6</v>
      </c>
      <c r="K7" s="16">
        <f t="shared" si="3"/>
        <v>3402.9356333981577</v>
      </c>
      <c r="L7" s="16">
        <f t="shared" si="7"/>
        <v>8754.935633398158</v>
      </c>
      <c r="M7" s="16">
        <f t="shared" si="4"/>
        <v>2.0756129998573156</v>
      </c>
      <c r="N7" s="19">
        <v>0.93</v>
      </c>
      <c r="O7" s="48">
        <v>3804.4</v>
      </c>
      <c r="P7" s="49">
        <v>1547.6</v>
      </c>
      <c r="Q7" s="25">
        <f t="shared" si="5"/>
        <v>2.0756129998573156</v>
      </c>
      <c r="R7" s="50" t="s">
        <v>6</v>
      </c>
      <c r="S7" s="35"/>
      <c r="T7" s="42" t="s">
        <v>6</v>
      </c>
      <c r="U7" s="35">
        <f t="shared" si="8"/>
        <v>0</v>
      </c>
      <c r="V7" s="35">
        <f t="shared" si="9"/>
        <v>3402.9356333981577</v>
      </c>
      <c r="W7" s="18">
        <f t="shared" si="10"/>
        <v>0.9750940237766209</v>
      </c>
      <c r="X7" s="40"/>
      <c r="Y7" s="40"/>
    </row>
    <row r="8" spans="1:25" s="9" customFormat="1" ht="34.5" customHeight="1">
      <c r="A8" s="51" t="s">
        <v>25</v>
      </c>
      <c r="B8" s="45">
        <v>2043</v>
      </c>
      <c r="C8" s="48">
        <v>1732.7</v>
      </c>
      <c r="D8" s="16">
        <f t="shared" si="0"/>
        <v>0.8481155163974547</v>
      </c>
      <c r="E8" s="17">
        <f t="shared" si="1"/>
        <v>0.5696348472971621</v>
      </c>
      <c r="F8" s="20">
        <v>0.867</v>
      </c>
      <c r="G8" s="18">
        <f t="shared" si="2"/>
        <v>0.657018278312759</v>
      </c>
      <c r="H8" s="20">
        <v>1.562</v>
      </c>
      <c r="I8" s="16">
        <f t="shared" si="6"/>
        <v>2386.6334939635294</v>
      </c>
      <c r="J8" s="20">
        <v>0.6</v>
      </c>
      <c r="K8" s="16">
        <f t="shared" si="3"/>
        <v>1431.9800963781177</v>
      </c>
      <c r="L8" s="16">
        <f t="shared" si="7"/>
        <v>3914.280096378118</v>
      </c>
      <c r="M8" s="16">
        <f t="shared" si="4"/>
        <v>1.9159471837386775</v>
      </c>
      <c r="N8" s="19">
        <v>0.86</v>
      </c>
      <c r="O8" s="48">
        <v>1732.7</v>
      </c>
      <c r="P8" s="49">
        <v>749.6</v>
      </c>
      <c r="Q8" s="25">
        <f t="shared" si="5"/>
        <v>1.9159471837386775</v>
      </c>
      <c r="R8" s="50" t="s">
        <v>6</v>
      </c>
      <c r="S8" s="35"/>
      <c r="T8" s="42" t="s">
        <v>6</v>
      </c>
      <c r="U8" s="35">
        <f t="shared" si="8"/>
        <v>0</v>
      </c>
      <c r="V8" s="35">
        <f t="shared" si="9"/>
        <v>1431.9800963781177</v>
      </c>
      <c r="W8" s="18">
        <f t="shared" si="10"/>
        <v>0.9938696155601424</v>
      </c>
      <c r="X8" s="40"/>
      <c r="Y8" s="40"/>
    </row>
    <row r="9" spans="1:25" s="9" customFormat="1" ht="34.5" customHeight="1">
      <c r="A9" s="51" t="s">
        <v>26</v>
      </c>
      <c r="B9" s="45">
        <v>1310</v>
      </c>
      <c r="C9" s="48">
        <v>832.1</v>
      </c>
      <c r="D9" s="16">
        <f t="shared" si="0"/>
        <v>0.6351908396946565</v>
      </c>
      <c r="E9" s="17">
        <f t="shared" si="1"/>
        <v>0.4266244750608452</v>
      </c>
      <c r="F9" s="20">
        <v>0.882</v>
      </c>
      <c r="G9" s="18">
        <f t="shared" si="2"/>
        <v>0.4837012188898472</v>
      </c>
      <c r="H9" s="20">
        <v>1.562</v>
      </c>
      <c r="I9" s="16">
        <f t="shared" si="6"/>
        <v>1854.9724100779838</v>
      </c>
      <c r="J9" s="20">
        <v>0.6</v>
      </c>
      <c r="K9" s="16">
        <f t="shared" si="3"/>
        <v>1112.9834460467903</v>
      </c>
      <c r="L9" s="16">
        <f t="shared" si="7"/>
        <v>2425.6834460467903</v>
      </c>
      <c r="M9" s="16">
        <f t="shared" si="4"/>
        <v>1.8516667527074735</v>
      </c>
      <c r="N9" s="19">
        <v>0.777</v>
      </c>
      <c r="O9" s="48">
        <v>832.1</v>
      </c>
      <c r="P9" s="49">
        <v>480.6</v>
      </c>
      <c r="Q9" s="25">
        <f t="shared" si="5"/>
        <v>1.8516667527074735</v>
      </c>
      <c r="R9" s="50" t="s">
        <v>6</v>
      </c>
      <c r="S9" s="35">
        <f>Q$29*(R$29-N9)*F9*B9</f>
        <v>618.380784</v>
      </c>
      <c r="T9" s="42" t="s">
        <v>6</v>
      </c>
      <c r="U9" s="35">
        <f t="shared" si="8"/>
        <v>253.98903875772308</v>
      </c>
      <c r="V9" s="35">
        <f t="shared" si="9"/>
        <v>1366.9724848045134</v>
      </c>
      <c r="W9" s="18">
        <f t="shared" si="10"/>
        <v>0.9766577789879476</v>
      </c>
      <c r="X9" s="40"/>
      <c r="Y9" s="40"/>
    </row>
    <row r="10" spans="1:25" s="9" customFormat="1" ht="34.5" customHeight="1">
      <c r="A10" s="51" t="s">
        <v>27</v>
      </c>
      <c r="B10" s="45">
        <v>847</v>
      </c>
      <c r="C10" s="48">
        <v>977.7</v>
      </c>
      <c r="D10" s="16">
        <f t="shared" si="0"/>
        <v>1.1543093270365998</v>
      </c>
      <c r="E10" s="17">
        <f t="shared" si="1"/>
        <v>0.7752892200736969</v>
      </c>
      <c r="F10" s="20">
        <v>1.424</v>
      </c>
      <c r="G10" s="18">
        <f t="shared" si="2"/>
        <v>0.5444446770180457</v>
      </c>
      <c r="H10" s="20">
        <v>1.562</v>
      </c>
      <c r="I10" s="16">
        <f t="shared" si="6"/>
        <v>1827.300148710026</v>
      </c>
      <c r="J10" s="20">
        <v>0.6</v>
      </c>
      <c r="K10" s="16">
        <f t="shared" si="3"/>
        <v>1096.3800892260156</v>
      </c>
      <c r="L10" s="16">
        <f t="shared" si="7"/>
        <v>2384.880089226016</v>
      </c>
      <c r="M10" s="16">
        <f t="shared" si="4"/>
        <v>2.815678971931542</v>
      </c>
      <c r="N10" s="19">
        <v>1.05</v>
      </c>
      <c r="O10" s="48">
        <v>977.7</v>
      </c>
      <c r="P10" s="49">
        <v>310.8</v>
      </c>
      <c r="Q10" s="25">
        <f t="shared" si="5"/>
        <v>2.8156789719315416</v>
      </c>
      <c r="R10" s="50" t="s">
        <v>6</v>
      </c>
      <c r="S10" s="35"/>
      <c r="T10" s="42" t="s">
        <v>6</v>
      </c>
      <c r="U10" s="35">
        <f t="shared" si="8"/>
        <v>0</v>
      </c>
      <c r="V10" s="35">
        <f t="shared" si="9"/>
        <v>1096.3800892260156</v>
      </c>
      <c r="W10" s="18">
        <f t="shared" si="10"/>
        <v>0.9231980408214782</v>
      </c>
      <c r="X10" s="40"/>
      <c r="Y10" s="40"/>
    </row>
    <row r="11" spans="1:25" s="9" customFormat="1" ht="34.5" customHeight="1">
      <c r="A11" s="51" t="s">
        <v>28</v>
      </c>
      <c r="B11" s="45">
        <v>1441</v>
      </c>
      <c r="C11" s="48">
        <v>947.4</v>
      </c>
      <c r="D11" s="16">
        <f t="shared" si="0"/>
        <v>0.6574600971547536</v>
      </c>
      <c r="E11" s="17">
        <f t="shared" si="1"/>
        <v>0.44158157091329137</v>
      </c>
      <c r="F11" s="20">
        <v>1.294</v>
      </c>
      <c r="G11" s="18">
        <f t="shared" si="2"/>
        <v>0.3412531459917244</v>
      </c>
      <c r="H11" s="20">
        <v>1.562</v>
      </c>
      <c r="I11" s="16">
        <f t="shared" si="6"/>
        <v>3389.083977896829</v>
      </c>
      <c r="J11" s="20">
        <v>0.6</v>
      </c>
      <c r="K11" s="16">
        <f t="shared" si="3"/>
        <v>2033.4503867380972</v>
      </c>
      <c r="L11" s="16">
        <f t="shared" si="7"/>
        <v>3509.5503867380976</v>
      </c>
      <c r="M11" s="16">
        <f t="shared" si="4"/>
        <v>2.435496451587854</v>
      </c>
      <c r="N11" s="19">
        <v>0.614</v>
      </c>
      <c r="O11" s="48">
        <v>947.4</v>
      </c>
      <c r="P11" s="49">
        <v>528.7</v>
      </c>
      <c r="Q11" s="25">
        <f t="shared" si="5"/>
        <v>2.435496451587854</v>
      </c>
      <c r="R11" s="50" t="s">
        <v>6</v>
      </c>
      <c r="S11" s="35">
        <f>Q$29*(R$29-N11)*F11*B11</f>
        <v>1727.4154656</v>
      </c>
      <c r="T11" s="42" t="s">
        <v>6</v>
      </c>
      <c r="U11" s="35">
        <f t="shared" si="8"/>
        <v>709.505542531491</v>
      </c>
      <c r="V11" s="35">
        <f t="shared" si="9"/>
        <v>2742.955929269588</v>
      </c>
      <c r="W11" s="18">
        <f t="shared" si="10"/>
        <v>0.9541809620167502</v>
      </c>
      <c r="X11" s="40"/>
      <c r="Y11" s="40"/>
    </row>
    <row r="12" spans="1:25" s="9" customFormat="1" ht="34.5" customHeight="1">
      <c r="A12" s="51" t="s">
        <v>29</v>
      </c>
      <c r="B12" s="45">
        <v>706</v>
      </c>
      <c r="C12" s="48">
        <v>602.1</v>
      </c>
      <c r="D12" s="16">
        <f t="shared" si="0"/>
        <v>0.8528328611898017</v>
      </c>
      <c r="E12" s="17">
        <f t="shared" si="1"/>
        <v>0.5728032411403156</v>
      </c>
      <c r="F12" s="20">
        <v>1.284</v>
      </c>
      <c r="G12" s="18">
        <f t="shared" si="2"/>
        <v>0.4461084432556975</v>
      </c>
      <c r="H12" s="20">
        <v>1.562</v>
      </c>
      <c r="I12" s="16">
        <f t="shared" si="6"/>
        <v>1506.0874020056194</v>
      </c>
      <c r="J12" s="20">
        <v>0.6</v>
      </c>
      <c r="K12" s="16">
        <f t="shared" si="3"/>
        <v>903.6524412033716</v>
      </c>
      <c r="L12" s="16">
        <f t="shared" si="7"/>
        <v>1764.7524412033717</v>
      </c>
      <c r="M12" s="16">
        <f t="shared" si="4"/>
        <v>2.4996493501464188</v>
      </c>
      <c r="N12" s="19">
        <v>0.723</v>
      </c>
      <c r="O12" s="48">
        <v>602.1</v>
      </c>
      <c r="P12" s="49">
        <v>259</v>
      </c>
      <c r="Q12" s="25">
        <f t="shared" si="5"/>
        <v>2.4996493501464188</v>
      </c>
      <c r="R12" s="50" t="s">
        <v>6</v>
      </c>
      <c r="S12" s="35">
        <f aca="true" t="shared" si="11" ref="S12:S28">Q$29*(R$29-N12)*F12*B12</f>
        <v>602.6438592000001</v>
      </c>
      <c r="T12" s="42" t="s">
        <v>6</v>
      </c>
      <c r="U12" s="35">
        <f t="shared" si="8"/>
        <v>247.52537347837873</v>
      </c>
      <c r="V12" s="35">
        <f t="shared" si="9"/>
        <v>1151.1778146817503</v>
      </c>
      <c r="W12" s="18">
        <f t="shared" si="10"/>
        <v>0.9752372973854782</v>
      </c>
      <c r="X12" s="40"/>
      <c r="Y12" s="40"/>
    </row>
    <row r="13" spans="1:25" s="9" customFormat="1" ht="34.5" customHeight="1">
      <c r="A13" s="51" t="s">
        <v>30</v>
      </c>
      <c r="B13" s="45">
        <v>1719</v>
      </c>
      <c r="C13" s="48">
        <v>795.4</v>
      </c>
      <c r="D13" s="16">
        <f t="shared" si="0"/>
        <v>0.4627108784176847</v>
      </c>
      <c r="E13" s="17">
        <f t="shared" si="1"/>
        <v>0.31077870345986347</v>
      </c>
      <c r="F13" s="20">
        <v>0.913</v>
      </c>
      <c r="G13" s="18">
        <f t="shared" si="2"/>
        <v>0.34039288440291726</v>
      </c>
      <c r="H13" s="20">
        <v>1.562</v>
      </c>
      <c r="I13" s="16">
        <f t="shared" si="6"/>
        <v>2854.543512125168</v>
      </c>
      <c r="J13" s="20">
        <v>0.6</v>
      </c>
      <c r="K13" s="16">
        <f t="shared" si="3"/>
        <v>1712.7261072751007</v>
      </c>
      <c r="L13" s="16">
        <f t="shared" si="7"/>
        <v>3138.826107275101</v>
      </c>
      <c r="M13" s="16">
        <f t="shared" si="4"/>
        <v>1.8259605045230374</v>
      </c>
      <c r="N13" s="19">
        <v>0.748</v>
      </c>
      <c r="O13" s="48">
        <v>795.4</v>
      </c>
      <c r="P13" s="49">
        <v>630.7</v>
      </c>
      <c r="Q13" s="25">
        <f t="shared" si="5"/>
        <v>1.825960504523037</v>
      </c>
      <c r="R13" s="50" t="s">
        <v>6</v>
      </c>
      <c r="S13" s="35">
        <f t="shared" si="11"/>
        <v>949.2015456000001</v>
      </c>
      <c r="T13" s="42" t="s">
        <v>6</v>
      </c>
      <c r="U13" s="35">
        <f t="shared" si="8"/>
        <v>389.86785228806383</v>
      </c>
      <c r="V13" s="35">
        <f t="shared" si="9"/>
        <v>2102.5939595631644</v>
      </c>
      <c r="W13" s="18">
        <f t="shared" si="10"/>
        <v>0.898602761184135</v>
      </c>
      <c r="X13" s="40"/>
      <c r="Y13" s="40"/>
    </row>
    <row r="14" spans="1:25" s="9" customFormat="1" ht="34.5" customHeight="1">
      <c r="A14" s="51"/>
      <c r="B14" s="45"/>
      <c r="C14" s="48"/>
      <c r="D14" s="16"/>
      <c r="E14" s="17">
        <f t="shared" si="1"/>
        <v>0</v>
      </c>
      <c r="F14" s="20"/>
      <c r="G14" s="18"/>
      <c r="H14" s="20"/>
      <c r="I14" s="16">
        <f t="shared" si="6"/>
        <v>0</v>
      </c>
      <c r="J14" s="20"/>
      <c r="K14" s="16">
        <f t="shared" si="3"/>
        <v>0</v>
      </c>
      <c r="L14" s="16">
        <f aca="true" t="shared" si="12" ref="L14:L28">C14+K14</f>
        <v>0</v>
      </c>
      <c r="M14" s="16" t="e">
        <f t="shared" si="4"/>
        <v>#DIV/0!</v>
      </c>
      <c r="N14" s="19"/>
      <c r="O14" s="49"/>
      <c r="P14" s="49"/>
      <c r="Q14" s="25" t="e">
        <f t="shared" si="5"/>
        <v>#DIV/0!</v>
      </c>
      <c r="R14" s="50" t="s">
        <v>6</v>
      </c>
      <c r="S14" s="35">
        <f t="shared" si="11"/>
        <v>0</v>
      </c>
      <c r="T14" s="42" t="s">
        <v>6</v>
      </c>
      <c r="U14" s="35">
        <f aca="true" t="shared" si="13" ref="U14:U29">(T$29-K$29)*S14/S$29</f>
        <v>0</v>
      </c>
      <c r="V14" s="35">
        <v>0</v>
      </c>
      <c r="W14" s="18"/>
      <c r="X14" s="40"/>
      <c r="Y14" s="40"/>
    </row>
    <row r="15" spans="1:25" s="9" customFormat="1" ht="34.5" customHeight="1">
      <c r="A15" s="51"/>
      <c r="B15" s="45"/>
      <c r="C15" s="48"/>
      <c r="D15" s="16"/>
      <c r="E15" s="17">
        <f t="shared" si="1"/>
        <v>0</v>
      </c>
      <c r="F15" s="20"/>
      <c r="G15" s="18"/>
      <c r="H15" s="20"/>
      <c r="I15" s="16">
        <f t="shared" si="6"/>
        <v>0</v>
      </c>
      <c r="J15" s="20"/>
      <c r="K15" s="16">
        <f t="shared" si="3"/>
        <v>0</v>
      </c>
      <c r="L15" s="16">
        <f t="shared" si="12"/>
        <v>0</v>
      </c>
      <c r="M15" s="16" t="e">
        <f t="shared" si="4"/>
        <v>#DIV/0!</v>
      </c>
      <c r="N15" s="19"/>
      <c r="O15" s="49"/>
      <c r="P15" s="49"/>
      <c r="Q15" s="25" t="e">
        <f t="shared" si="5"/>
        <v>#DIV/0!</v>
      </c>
      <c r="R15" s="50" t="s">
        <v>6</v>
      </c>
      <c r="S15" s="35">
        <f t="shared" si="11"/>
        <v>0</v>
      </c>
      <c r="T15" s="42" t="s">
        <v>6</v>
      </c>
      <c r="U15" s="35">
        <f t="shared" si="13"/>
        <v>0</v>
      </c>
      <c r="V15" s="35">
        <v>0</v>
      </c>
      <c r="W15" s="18"/>
      <c r="X15" s="40"/>
      <c r="Y15" s="40"/>
    </row>
    <row r="16" spans="1:25" s="9" customFormat="1" ht="34.5" customHeight="1">
      <c r="A16" s="51"/>
      <c r="B16" s="45"/>
      <c r="C16" s="48"/>
      <c r="D16" s="16"/>
      <c r="E16" s="17">
        <f t="shared" si="1"/>
        <v>0</v>
      </c>
      <c r="F16" s="20"/>
      <c r="G16" s="18"/>
      <c r="H16" s="20"/>
      <c r="I16" s="16">
        <f t="shared" si="6"/>
        <v>0</v>
      </c>
      <c r="J16" s="20"/>
      <c r="K16" s="16">
        <f t="shared" si="3"/>
        <v>0</v>
      </c>
      <c r="L16" s="16">
        <f t="shared" si="12"/>
        <v>0</v>
      </c>
      <c r="M16" s="16" t="e">
        <f t="shared" si="4"/>
        <v>#DIV/0!</v>
      </c>
      <c r="N16" s="19"/>
      <c r="O16" s="49"/>
      <c r="P16" s="49"/>
      <c r="Q16" s="25" t="e">
        <f t="shared" si="5"/>
        <v>#DIV/0!</v>
      </c>
      <c r="R16" s="50" t="s">
        <v>6</v>
      </c>
      <c r="S16" s="35">
        <f t="shared" si="11"/>
        <v>0</v>
      </c>
      <c r="T16" s="42" t="s">
        <v>6</v>
      </c>
      <c r="U16" s="35">
        <f t="shared" si="13"/>
        <v>0</v>
      </c>
      <c r="V16" s="35">
        <v>0</v>
      </c>
      <c r="W16" s="18"/>
      <c r="X16" s="40"/>
      <c r="Y16" s="40"/>
    </row>
    <row r="17" spans="1:25" s="9" customFormat="1" ht="34.5" customHeight="1">
      <c r="A17" s="51"/>
      <c r="B17" s="45"/>
      <c r="C17" s="48"/>
      <c r="D17" s="16"/>
      <c r="E17" s="17">
        <f t="shared" si="1"/>
        <v>0</v>
      </c>
      <c r="F17" s="20"/>
      <c r="G17" s="18"/>
      <c r="H17" s="20"/>
      <c r="I17" s="16">
        <f t="shared" si="6"/>
        <v>0</v>
      </c>
      <c r="J17" s="20"/>
      <c r="K17" s="16">
        <f t="shared" si="3"/>
        <v>0</v>
      </c>
      <c r="L17" s="16">
        <f t="shared" si="12"/>
        <v>0</v>
      </c>
      <c r="M17" s="16" t="e">
        <f t="shared" si="4"/>
        <v>#DIV/0!</v>
      </c>
      <c r="N17" s="19"/>
      <c r="O17" s="49"/>
      <c r="P17" s="49"/>
      <c r="Q17" s="25" t="e">
        <f t="shared" si="5"/>
        <v>#DIV/0!</v>
      </c>
      <c r="R17" s="50" t="s">
        <v>6</v>
      </c>
      <c r="S17" s="35">
        <f t="shared" si="11"/>
        <v>0</v>
      </c>
      <c r="T17" s="42" t="s">
        <v>6</v>
      </c>
      <c r="U17" s="35">
        <f t="shared" si="13"/>
        <v>0</v>
      </c>
      <c r="V17" s="35">
        <v>0</v>
      </c>
      <c r="W17" s="18"/>
      <c r="X17" s="40"/>
      <c r="Y17" s="40"/>
    </row>
    <row r="18" spans="1:25" s="9" customFormat="1" ht="34.5" customHeight="1">
      <c r="A18" s="51"/>
      <c r="B18" s="45"/>
      <c r="C18" s="48"/>
      <c r="D18" s="16"/>
      <c r="E18" s="17">
        <f t="shared" si="1"/>
        <v>0</v>
      </c>
      <c r="F18" s="20"/>
      <c r="G18" s="18"/>
      <c r="H18" s="20"/>
      <c r="I18" s="16">
        <f t="shared" si="6"/>
        <v>0</v>
      </c>
      <c r="J18" s="20"/>
      <c r="K18" s="16">
        <f t="shared" si="3"/>
        <v>0</v>
      </c>
      <c r="L18" s="16">
        <f t="shared" si="12"/>
        <v>0</v>
      </c>
      <c r="M18" s="16" t="e">
        <f t="shared" si="4"/>
        <v>#DIV/0!</v>
      </c>
      <c r="N18" s="19"/>
      <c r="O18" s="49"/>
      <c r="P18" s="49"/>
      <c r="Q18" s="25" t="e">
        <f t="shared" si="5"/>
        <v>#DIV/0!</v>
      </c>
      <c r="R18" s="50" t="s">
        <v>6</v>
      </c>
      <c r="S18" s="35">
        <f t="shared" si="11"/>
        <v>0</v>
      </c>
      <c r="T18" s="42" t="s">
        <v>6</v>
      </c>
      <c r="U18" s="35">
        <f t="shared" si="13"/>
        <v>0</v>
      </c>
      <c r="V18" s="35">
        <v>0</v>
      </c>
      <c r="W18" s="18"/>
      <c r="X18" s="40"/>
      <c r="Y18" s="40"/>
    </row>
    <row r="19" spans="1:25" s="9" customFormat="1" ht="34.5" customHeight="1">
      <c r="A19" s="51"/>
      <c r="B19" s="45"/>
      <c r="C19" s="48"/>
      <c r="D19" s="16"/>
      <c r="E19" s="17">
        <f t="shared" si="1"/>
        <v>0</v>
      </c>
      <c r="F19" s="20"/>
      <c r="G19" s="18"/>
      <c r="H19" s="20"/>
      <c r="I19" s="16">
        <f t="shared" si="6"/>
        <v>0</v>
      </c>
      <c r="J19" s="20"/>
      <c r="K19" s="16">
        <f t="shared" si="3"/>
        <v>0</v>
      </c>
      <c r="L19" s="16">
        <f t="shared" si="12"/>
        <v>0</v>
      </c>
      <c r="M19" s="16" t="e">
        <f t="shared" si="4"/>
        <v>#DIV/0!</v>
      </c>
      <c r="N19" s="19"/>
      <c r="O19" s="49"/>
      <c r="P19" s="49"/>
      <c r="Q19" s="25" t="e">
        <f t="shared" si="5"/>
        <v>#DIV/0!</v>
      </c>
      <c r="R19" s="50" t="s">
        <v>6</v>
      </c>
      <c r="S19" s="35">
        <f t="shared" si="11"/>
        <v>0</v>
      </c>
      <c r="T19" s="42" t="s">
        <v>6</v>
      </c>
      <c r="U19" s="35">
        <f t="shared" si="13"/>
        <v>0</v>
      </c>
      <c r="V19" s="35">
        <v>0</v>
      </c>
      <c r="W19" s="18"/>
      <c r="X19" s="40"/>
      <c r="Y19" s="40"/>
    </row>
    <row r="20" spans="1:25" s="9" customFormat="1" ht="34.5" customHeight="1">
      <c r="A20" s="51"/>
      <c r="B20" s="45"/>
      <c r="C20" s="48"/>
      <c r="D20" s="16"/>
      <c r="E20" s="17">
        <f t="shared" si="1"/>
        <v>0</v>
      </c>
      <c r="F20" s="20"/>
      <c r="G20" s="18"/>
      <c r="H20" s="20"/>
      <c r="I20" s="16">
        <f t="shared" si="6"/>
        <v>0</v>
      </c>
      <c r="J20" s="20"/>
      <c r="K20" s="16">
        <f t="shared" si="3"/>
        <v>0</v>
      </c>
      <c r="L20" s="16">
        <f t="shared" si="12"/>
        <v>0</v>
      </c>
      <c r="M20" s="16" t="e">
        <f t="shared" si="4"/>
        <v>#DIV/0!</v>
      </c>
      <c r="N20" s="19"/>
      <c r="O20" s="49"/>
      <c r="P20" s="49"/>
      <c r="Q20" s="25" t="e">
        <f t="shared" si="5"/>
        <v>#DIV/0!</v>
      </c>
      <c r="R20" s="50" t="s">
        <v>6</v>
      </c>
      <c r="S20" s="35">
        <f t="shared" si="11"/>
        <v>0</v>
      </c>
      <c r="T20" s="42" t="s">
        <v>6</v>
      </c>
      <c r="U20" s="35">
        <f t="shared" si="13"/>
        <v>0</v>
      </c>
      <c r="V20" s="35">
        <v>0</v>
      </c>
      <c r="W20" s="18"/>
      <c r="X20" s="40"/>
      <c r="Y20" s="40"/>
    </row>
    <row r="21" spans="1:25" s="9" customFormat="1" ht="34.5" customHeight="1">
      <c r="A21" s="51"/>
      <c r="B21" s="45"/>
      <c r="C21" s="48"/>
      <c r="D21" s="16"/>
      <c r="E21" s="17">
        <f t="shared" si="1"/>
        <v>0</v>
      </c>
      <c r="F21" s="20"/>
      <c r="G21" s="18"/>
      <c r="H21" s="20"/>
      <c r="I21" s="16">
        <f t="shared" si="6"/>
        <v>0</v>
      </c>
      <c r="J21" s="20"/>
      <c r="K21" s="16">
        <f t="shared" si="3"/>
        <v>0</v>
      </c>
      <c r="L21" s="16">
        <f t="shared" si="12"/>
        <v>0</v>
      </c>
      <c r="M21" s="16" t="e">
        <f t="shared" si="4"/>
        <v>#DIV/0!</v>
      </c>
      <c r="N21" s="19"/>
      <c r="O21" s="49"/>
      <c r="P21" s="49"/>
      <c r="Q21" s="25" t="e">
        <f t="shared" si="5"/>
        <v>#DIV/0!</v>
      </c>
      <c r="R21" s="50" t="s">
        <v>6</v>
      </c>
      <c r="S21" s="35">
        <f t="shared" si="11"/>
        <v>0</v>
      </c>
      <c r="T21" s="42" t="s">
        <v>6</v>
      </c>
      <c r="U21" s="35">
        <f t="shared" si="13"/>
        <v>0</v>
      </c>
      <c r="V21" s="35">
        <v>0</v>
      </c>
      <c r="W21" s="18"/>
      <c r="X21" s="40"/>
      <c r="Y21" s="40"/>
    </row>
    <row r="22" spans="1:25" s="9" customFormat="1" ht="36.75" customHeight="1">
      <c r="A22" s="8"/>
      <c r="B22" s="45"/>
      <c r="C22" s="48"/>
      <c r="D22" s="16"/>
      <c r="E22" s="17">
        <f t="shared" si="1"/>
        <v>0</v>
      </c>
      <c r="F22" s="20"/>
      <c r="G22" s="18"/>
      <c r="H22" s="20"/>
      <c r="I22" s="16">
        <f t="shared" si="6"/>
        <v>0</v>
      </c>
      <c r="J22" s="20"/>
      <c r="K22" s="16">
        <f t="shared" si="3"/>
        <v>0</v>
      </c>
      <c r="L22" s="16">
        <f t="shared" si="12"/>
        <v>0</v>
      </c>
      <c r="M22" s="16" t="e">
        <f t="shared" si="4"/>
        <v>#DIV/0!</v>
      </c>
      <c r="N22" s="19"/>
      <c r="O22" s="49"/>
      <c r="P22" s="49"/>
      <c r="Q22" s="25" t="e">
        <f t="shared" si="5"/>
        <v>#DIV/0!</v>
      </c>
      <c r="R22" s="50" t="s">
        <v>6</v>
      </c>
      <c r="S22" s="35">
        <f t="shared" si="11"/>
        <v>0</v>
      </c>
      <c r="T22" s="42" t="s">
        <v>6</v>
      </c>
      <c r="U22" s="35">
        <f t="shared" si="13"/>
        <v>0</v>
      </c>
      <c r="V22" s="35">
        <v>0</v>
      </c>
      <c r="W22" s="18"/>
      <c r="X22" s="40"/>
      <c r="Y22" s="40"/>
    </row>
    <row r="23" spans="1:25" s="9" customFormat="1" ht="28.5" customHeight="1">
      <c r="A23" s="8"/>
      <c r="B23" s="45"/>
      <c r="C23" s="48"/>
      <c r="D23" s="16"/>
      <c r="E23" s="17">
        <f t="shared" si="1"/>
        <v>0</v>
      </c>
      <c r="F23" s="20"/>
      <c r="G23" s="18"/>
      <c r="H23" s="20"/>
      <c r="I23" s="16">
        <f t="shared" si="6"/>
        <v>0</v>
      </c>
      <c r="J23" s="20"/>
      <c r="K23" s="16">
        <f t="shared" si="3"/>
        <v>0</v>
      </c>
      <c r="L23" s="16">
        <f t="shared" si="12"/>
        <v>0</v>
      </c>
      <c r="M23" s="16" t="e">
        <f t="shared" si="4"/>
        <v>#DIV/0!</v>
      </c>
      <c r="N23" s="19"/>
      <c r="O23" s="49"/>
      <c r="P23" s="49"/>
      <c r="Q23" s="25" t="e">
        <f t="shared" si="5"/>
        <v>#DIV/0!</v>
      </c>
      <c r="R23" s="50" t="s">
        <v>6</v>
      </c>
      <c r="S23" s="35">
        <f t="shared" si="11"/>
        <v>0</v>
      </c>
      <c r="T23" s="42" t="s">
        <v>6</v>
      </c>
      <c r="U23" s="35">
        <f t="shared" si="13"/>
        <v>0</v>
      </c>
      <c r="V23" s="35">
        <v>0</v>
      </c>
      <c r="W23" s="18"/>
      <c r="X23" s="40"/>
      <c r="Y23" s="40"/>
    </row>
    <row r="24" spans="1:25" s="9" customFormat="1" ht="34.5" customHeight="1" hidden="1">
      <c r="A24" s="8"/>
      <c r="B24" s="45"/>
      <c r="C24" s="48"/>
      <c r="D24" s="16"/>
      <c r="E24" s="17">
        <f t="shared" si="1"/>
        <v>0</v>
      </c>
      <c r="F24" s="20"/>
      <c r="G24" s="18"/>
      <c r="H24" s="20"/>
      <c r="I24" s="16">
        <f t="shared" si="6"/>
        <v>0</v>
      </c>
      <c r="J24" s="20"/>
      <c r="K24" s="16">
        <f t="shared" si="3"/>
        <v>0</v>
      </c>
      <c r="L24" s="16">
        <f t="shared" si="12"/>
        <v>0</v>
      </c>
      <c r="M24" s="16" t="e">
        <f t="shared" si="4"/>
        <v>#DIV/0!</v>
      </c>
      <c r="N24" s="19"/>
      <c r="O24" s="49"/>
      <c r="P24" s="49"/>
      <c r="Q24" s="25" t="e">
        <f t="shared" si="5"/>
        <v>#DIV/0!</v>
      </c>
      <c r="R24" s="50" t="s">
        <v>6</v>
      </c>
      <c r="S24" s="35">
        <f t="shared" si="11"/>
        <v>0</v>
      </c>
      <c r="T24" s="42" t="s">
        <v>6</v>
      </c>
      <c r="U24" s="35">
        <f t="shared" si="13"/>
        <v>0</v>
      </c>
      <c r="V24" s="35">
        <v>0</v>
      </c>
      <c r="W24" s="18"/>
      <c r="X24" s="40"/>
      <c r="Y24" s="40"/>
    </row>
    <row r="25" spans="1:25" s="9" customFormat="1" ht="34.5" customHeight="1" hidden="1">
      <c r="A25" s="8"/>
      <c r="B25" s="45"/>
      <c r="C25" s="48"/>
      <c r="D25" s="16"/>
      <c r="E25" s="17">
        <f t="shared" si="1"/>
        <v>0</v>
      </c>
      <c r="F25" s="20"/>
      <c r="G25" s="18"/>
      <c r="H25" s="20"/>
      <c r="I25" s="16">
        <f t="shared" si="6"/>
        <v>0</v>
      </c>
      <c r="J25" s="20"/>
      <c r="K25" s="16">
        <f t="shared" si="3"/>
        <v>0</v>
      </c>
      <c r="L25" s="16">
        <f t="shared" si="12"/>
        <v>0</v>
      </c>
      <c r="M25" s="16" t="e">
        <f t="shared" si="4"/>
        <v>#DIV/0!</v>
      </c>
      <c r="N25" s="19"/>
      <c r="O25" s="49"/>
      <c r="P25" s="49"/>
      <c r="Q25" s="25" t="e">
        <f t="shared" si="5"/>
        <v>#DIV/0!</v>
      </c>
      <c r="R25" s="50" t="s">
        <v>6</v>
      </c>
      <c r="S25" s="35">
        <f t="shared" si="11"/>
        <v>0</v>
      </c>
      <c r="T25" s="42" t="s">
        <v>6</v>
      </c>
      <c r="U25" s="35">
        <f t="shared" si="13"/>
        <v>0</v>
      </c>
      <c r="V25" s="35">
        <v>0</v>
      </c>
      <c r="W25" s="18"/>
      <c r="X25" s="40"/>
      <c r="Y25" s="40"/>
    </row>
    <row r="26" spans="1:25" s="9" customFormat="1" ht="42.75" customHeight="1">
      <c r="A26" s="8"/>
      <c r="B26" s="45"/>
      <c r="C26" s="48"/>
      <c r="D26" s="16"/>
      <c r="E26" s="17">
        <f t="shared" si="1"/>
        <v>0</v>
      </c>
      <c r="F26" s="20"/>
      <c r="G26" s="18"/>
      <c r="H26" s="20"/>
      <c r="I26" s="16">
        <f t="shared" si="6"/>
        <v>0</v>
      </c>
      <c r="J26" s="20"/>
      <c r="K26" s="16">
        <f t="shared" si="3"/>
        <v>0</v>
      </c>
      <c r="L26" s="16">
        <f t="shared" si="12"/>
        <v>0</v>
      </c>
      <c r="M26" s="16" t="e">
        <f t="shared" si="4"/>
        <v>#DIV/0!</v>
      </c>
      <c r="N26" s="19"/>
      <c r="O26" s="49"/>
      <c r="P26" s="49"/>
      <c r="Q26" s="25" t="e">
        <f t="shared" si="5"/>
        <v>#DIV/0!</v>
      </c>
      <c r="R26" s="50" t="s">
        <v>6</v>
      </c>
      <c r="S26" s="35">
        <f t="shared" si="11"/>
        <v>0</v>
      </c>
      <c r="T26" s="42" t="s">
        <v>6</v>
      </c>
      <c r="U26" s="35">
        <f t="shared" si="13"/>
        <v>0</v>
      </c>
      <c r="V26" s="35">
        <v>0</v>
      </c>
      <c r="W26" s="18"/>
      <c r="X26" s="40"/>
      <c r="Y26" s="40"/>
    </row>
    <row r="27" spans="1:25" s="9" customFormat="1" ht="34.5" customHeight="1">
      <c r="A27" s="8"/>
      <c r="B27" s="45"/>
      <c r="C27" s="48"/>
      <c r="D27" s="16"/>
      <c r="E27" s="17">
        <f t="shared" si="1"/>
        <v>0</v>
      </c>
      <c r="F27" s="20"/>
      <c r="G27" s="18"/>
      <c r="H27" s="20"/>
      <c r="I27" s="16">
        <f t="shared" si="6"/>
        <v>0</v>
      </c>
      <c r="J27" s="20"/>
      <c r="K27" s="16">
        <f t="shared" si="3"/>
        <v>0</v>
      </c>
      <c r="L27" s="16">
        <f t="shared" si="12"/>
        <v>0</v>
      </c>
      <c r="M27" s="16" t="e">
        <f t="shared" si="4"/>
        <v>#DIV/0!</v>
      </c>
      <c r="N27" s="19"/>
      <c r="O27" s="49"/>
      <c r="P27" s="49"/>
      <c r="Q27" s="25" t="e">
        <f t="shared" si="5"/>
        <v>#DIV/0!</v>
      </c>
      <c r="R27" s="50" t="s">
        <v>6</v>
      </c>
      <c r="S27" s="35">
        <f t="shared" si="11"/>
        <v>0</v>
      </c>
      <c r="T27" s="42" t="s">
        <v>6</v>
      </c>
      <c r="U27" s="35">
        <f t="shared" si="13"/>
        <v>0</v>
      </c>
      <c r="V27" s="35">
        <v>0</v>
      </c>
      <c r="W27" s="18"/>
      <c r="X27" s="40"/>
      <c r="Y27" s="40"/>
    </row>
    <row r="28" spans="1:25" s="9" customFormat="1" ht="34.5" customHeight="1">
      <c r="A28" s="8"/>
      <c r="B28" s="45"/>
      <c r="C28" s="48"/>
      <c r="D28" s="16"/>
      <c r="E28" s="17">
        <f t="shared" si="1"/>
        <v>0</v>
      </c>
      <c r="F28" s="20"/>
      <c r="G28" s="18"/>
      <c r="H28" s="20"/>
      <c r="I28" s="16">
        <f t="shared" si="6"/>
        <v>0</v>
      </c>
      <c r="J28" s="20"/>
      <c r="K28" s="16">
        <f t="shared" si="3"/>
        <v>0</v>
      </c>
      <c r="L28" s="16">
        <f t="shared" si="12"/>
        <v>0</v>
      </c>
      <c r="M28" s="16" t="e">
        <f t="shared" si="4"/>
        <v>#DIV/0!</v>
      </c>
      <c r="N28" s="19"/>
      <c r="O28" s="49"/>
      <c r="P28" s="49"/>
      <c r="Q28" s="25" t="e">
        <f t="shared" si="5"/>
        <v>#DIV/0!</v>
      </c>
      <c r="R28" s="50" t="s">
        <v>6</v>
      </c>
      <c r="S28" s="35">
        <f t="shared" si="11"/>
        <v>0</v>
      </c>
      <c r="T28" s="42" t="s">
        <v>6</v>
      </c>
      <c r="U28" s="35">
        <f t="shared" si="13"/>
        <v>0</v>
      </c>
      <c r="V28" s="35">
        <v>0</v>
      </c>
      <c r="W28" s="18"/>
      <c r="X28" s="40"/>
      <c r="Y28" s="40"/>
    </row>
    <row r="29" spans="1:25" s="34" customFormat="1" ht="34.5" customHeight="1">
      <c r="A29" s="10" t="s">
        <v>18</v>
      </c>
      <c r="B29" s="44">
        <f>SUM(B5:B28)</f>
        <v>22851</v>
      </c>
      <c r="C29" s="21">
        <f>SUM(C5:C28)</f>
        <v>34022.3</v>
      </c>
      <c r="D29" s="21">
        <f>C29/B29</f>
        <v>1.488875760360597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v>1.562</v>
      </c>
      <c r="I29" s="16">
        <v>13375.6</v>
      </c>
      <c r="J29" s="22">
        <v>0.6</v>
      </c>
      <c r="K29" s="21">
        <f>SUM(K5:K13)</f>
        <v>13599.112192944343</v>
      </c>
      <c r="L29" s="21">
        <f>SUM(L5:L13)</f>
        <v>56005.41219294435</v>
      </c>
      <c r="M29" s="16">
        <v>2.4</v>
      </c>
      <c r="N29" s="21">
        <v>1</v>
      </c>
      <c r="O29" s="33">
        <f>SUM(O5:O28)</f>
        <v>34022.3</v>
      </c>
      <c r="P29" s="33">
        <f>SUM(P5:P28)</f>
        <v>8384.000000000002</v>
      </c>
      <c r="Q29" s="25">
        <v>2.4</v>
      </c>
      <c r="R29" s="57">
        <v>1</v>
      </c>
      <c r="S29" s="36">
        <f>SUM(S5:S28)</f>
        <v>3897.6416544000003</v>
      </c>
      <c r="T29" s="52">
        <v>15200</v>
      </c>
      <c r="U29" s="35">
        <f t="shared" si="13"/>
        <v>1600.8878070556566</v>
      </c>
      <c r="V29" s="36">
        <f>SUM(V5:V28)</f>
        <v>15200</v>
      </c>
      <c r="W29" s="33">
        <f>SUM(W5:W28)/24</f>
        <v>0.4396413852368409</v>
      </c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50" zoomScaleNormal="50" zoomScalePageLayoutView="0" workbookViewId="0" topLeftCell="A1">
      <selection activeCell="G35" sqref="G35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>
      <c r="B1" s="43"/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30.75">
      <c r="A3" s="3"/>
      <c r="B3" s="4"/>
      <c r="C3" s="3"/>
      <c r="D3" s="3"/>
      <c r="E3" s="3"/>
      <c r="F3" s="4"/>
      <c r="G3" s="4"/>
      <c r="H3" s="3"/>
      <c r="I3" s="3"/>
      <c r="J3" s="3"/>
      <c r="K3" s="3"/>
      <c r="L3" s="3"/>
      <c r="M3" s="3"/>
      <c r="N3" s="4"/>
      <c r="O3" s="3"/>
      <c r="P3" s="31"/>
      <c r="Q3" s="3"/>
      <c r="R3" s="3"/>
      <c r="S3" s="3"/>
      <c r="T3" s="3"/>
      <c r="U3" s="3"/>
      <c r="V3" s="3"/>
      <c r="W3" s="4"/>
      <c r="X3" s="38"/>
      <c r="Y3" s="38"/>
    </row>
    <row r="4" spans="1:25" s="7" customFormat="1" ht="30.75">
      <c r="A4" s="6"/>
      <c r="B4" s="24"/>
      <c r="C4" s="6"/>
      <c r="D4" s="6"/>
      <c r="E4" s="6"/>
      <c r="F4" s="24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4"/>
      <c r="X4" s="39"/>
      <c r="Y4" s="39"/>
    </row>
    <row r="5" spans="1:25" s="9" customFormat="1" ht="26.25">
      <c r="A5" s="51"/>
      <c r="B5" s="45"/>
      <c r="C5" s="48"/>
      <c r="D5" s="16"/>
      <c r="E5" s="17"/>
      <c r="F5" s="20"/>
      <c r="G5" s="18"/>
      <c r="H5" s="20"/>
      <c r="I5" s="16"/>
      <c r="J5" s="20"/>
      <c r="K5" s="16"/>
      <c r="L5" s="16"/>
      <c r="M5" s="16"/>
      <c r="N5" s="19"/>
      <c r="O5" s="48"/>
      <c r="P5" s="49"/>
      <c r="Q5" s="25"/>
      <c r="R5" s="50"/>
      <c r="S5" s="35"/>
      <c r="T5" s="42"/>
      <c r="U5" s="35"/>
      <c r="V5" s="35"/>
      <c r="W5" s="18"/>
      <c r="X5" s="40"/>
      <c r="Y5" s="40"/>
    </row>
    <row r="6" spans="1:25" s="9" customFormat="1" ht="26.25">
      <c r="A6" s="51"/>
      <c r="B6" s="45"/>
      <c r="C6" s="48"/>
      <c r="D6" s="16"/>
      <c r="E6" s="17"/>
      <c r="F6" s="20"/>
      <c r="G6" s="18"/>
      <c r="H6" s="20"/>
      <c r="I6" s="16"/>
      <c r="J6" s="20"/>
      <c r="K6" s="16"/>
      <c r="L6" s="16"/>
      <c r="M6" s="16"/>
      <c r="N6" s="19"/>
      <c r="O6" s="48"/>
      <c r="P6" s="49"/>
      <c r="Q6" s="25"/>
      <c r="R6" s="50"/>
      <c r="S6" s="35"/>
      <c r="T6" s="42"/>
      <c r="U6" s="35"/>
      <c r="V6" s="35"/>
      <c r="W6" s="18"/>
      <c r="X6" s="40"/>
      <c r="Y6" s="40"/>
    </row>
    <row r="7" spans="1:25" s="9" customFormat="1" ht="26.25">
      <c r="A7" s="51"/>
      <c r="B7" s="45"/>
      <c r="C7" s="48"/>
      <c r="D7" s="16"/>
      <c r="E7" s="17"/>
      <c r="F7" s="20"/>
      <c r="G7" s="18"/>
      <c r="H7" s="20"/>
      <c r="I7" s="16"/>
      <c r="J7" s="20"/>
      <c r="K7" s="16"/>
      <c r="L7" s="16"/>
      <c r="M7" s="16"/>
      <c r="N7" s="19"/>
      <c r="O7" s="48"/>
      <c r="P7" s="49"/>
      <c r="Q7" s="25"/>
      <c r="R7" s="50"/>
      <c r="S7" s="35"/>
      <c r="T7" s="42"/>
      <c r="U7" s="35"/>
      <c r="V7" s="35"/>
      <c r="W7" s="18"/>
      <c r="X7" s="40"/>
      <c r="Y7" s="40"/>
    </row>
    <row r="8" spans="1:25" s="9" customFormat="1" ht="26.25">
      <c r="A8" s="51"/>
      <c r="B8" s="45"/>
      <c r="C8" s="48"/>
      <c r="D8" s="16"/>
      <c r="E8" s="17"/>
      <c r="F8" s="20"/>
      <c r="G8" s="18"/>
      <c r="H8" s="20"/>
      <c r="I8" s="16"/>
      <c r="J8" s="20"/>
      <c r="K8" s="16"/>
      <c r="L8" s="16"/>
      <c r="M8" s="16"/>
      <c r="N8" s="19"/>
      <c r="O8" s="48"/>
      <c r="P8" s="49"/>
      <c r="Q8" s="25"/>
      <c r="R8" s="50"/>
      <c r="S8" s="35"/>
      <c r="T8" s="42"/>
      <c r="U8" s="35"/>
      <c r="V8" s="35"/>
      <c r="W8" s="18"/>
      <c r="X8" s="40"/>
      <c r="Y8" s="40"/>
    </row>
    <row r="9" spans="1:25" s="9" customFormat="1" ht="26.25">
      <c r="A9" s="51"/>
      <c r="B9" s="45"/>
      <c r="C9" s="48"/>
      <c r="D9" s="16"/>
      <c r="E9" s="17"/>
      <c r="F9" s="20"/>
      <c r="G9" s="18"/>
      <c r="H9" s="20"/>
      <c r="I9" s="16"/>
      <c r="J9" s="20"/>
      <c r="K9" s="16"/>
      <c r="L9" s="16"/>
      <c r="M9" s="16"/>
      <c r="N9" s="19"/>
      <c r="O9" s="48"/>
      <c r="P9" s="49"/>
      <c r="Q9" s="25"/>
      <c r="R9" s="50"/>
      <c r="S9" s="35"/>
      <c r="T9" s="42"/>
      <c r="U9" s="35"/>
      <c r="V9" s="35"/>
      <c r="W9" s="18"/>
      <c r="X9" s="40"/>
      <c r="Y9" s="40"/>
    </row>
    <row r="10" spans="1:25" s="9" customFormat="1" ht="26.25">
      <c r="A10" s="51"/>
      <c r="B10" s="45"/>
      <c r="C10" s="48"/>
      <c r="D10" s="16"/>
      <c r="E10" s="17"/>
      <c r="F10" s="20"/>
      <c r="G10" s="18"/>
      <c r="H10" s="20"/>
      <c r="I10" s="16"/>
      <c r="J10" s="20"/>
      <c r="K10" s="16"/>
      <c r="L10" s="16"/>
      <c r="M10" s="16"/>
      <c r="N10" s="19"/>
      <c r="O10" s="48"/>
      <c r="P10" s="49"/>
      <c r="Q10" s="25"/>
      <c r="R10" s="50"/>
      <c r="S10" s="35"/>
      <c r="T10" s="42"/>
      <c r="U10" s="35"/>
      <c r="V10" s="35"/>
      <c r="W10" s="18"/>
      <c r="X10" s="40"/>
      <c r="Y10" s="40"/>
    </row>
    <row r="11" spans="1:25" s="9" customFormat="1" ht="26.25">
      <c r="A11" s="51"/>
      <c r="B11" s="45"/>
      <c r="C11" s="48"/>
      <c r="D11" s="16"/>
      <c r="E11" s="17"/>
      <c r="F11" s="20"/>
      <c r="G11" s="18"/>
      <c r="H11" s="20"/>
      <c r="I11" s="16"/>
      <c r="J11" s="20"/>
      <c r="K11" s="16"/>
      <c r="L11" s="16"/>
      <c r="M11" s="16"/>
      <c r="N11" s="19"/>
      <c r="O11" s="48"/>
      <c r="P11" s="49"/>
      <c r="Q11" s="25"/>
      <c r="R11" s="50"/>
      <c r="S11" s="35"/>
      <c r="T11" s="42"/>
      <c r="U11" s="35"/>
      <c r="V11" s="35"/>
      <c r="W11" s="18"/>
      <c r="X11" s="40"/>
      <c r="Y11" s="40"/>
    </row>
    <row r="12" spans="1:25" s="9" customFormat="1" ht="26.25">
      <c r="A12" s="51"/>
      <c r="B12" s="45"/>
      <c r="C12" s="48"/>
      <c r="D12" s="16"/>
      <c r="E12" s="17"/>
      <c r="F12" s="20"/>
      <c r="G12" s="18"/>
      <c r="H12" s="20"/>
      <c r="I12" s="16"/>
      <c r="J12" s="20"/>
      <c r="K12" s="16"/>
      <c r="L12" s="16"/>
      <c r="M12" s="16"/>
      <c r="N12" s="19"/>
      <c r="O12" s="48"/>
      <c r="P12" s="49"/>
      <c r="Q12" s="25"/>
      <c r="R12" s="50"/>
      <c r="S12" s="35"/>
      <c r="T12" s="42"/>
      <c r="U12" s="35"/>
      <c r="V12" s="35"/>
      <c r="W12" s="18"/>
      <c r="X12" s="40"/>
      <c r="Y12" s="40"/>
    </row>
    <row r="13" spans="1:25" s="9" customFormat="1" ht="26.25">
      <c r="A13" s="51"/>
      <c r="B13" s="45"/>
      <c r="C13" s="48"/>
      <c r="D13" s="16"/>
      <c r="E13" s="17"/>
      <c r="F13" s="20"/>
      <c r="G13" s="18"/>
      <c r="H13" s="20"/>
      <c r="I13" s="16"/>
      <c r="J13" s="20"/>
      <c r="K13" s="16"/>
      <c r="L13" s="16"/>
      <c r="M13" s="16"/>
      <c r="N13" s="19"/>
      <c r="O13" s="48"/>
      <c r="P13" s="49"/>
      <c r="Q13" s="25"/>
      <c r="R13" s="50"/>
      <c r="S13" s="35"/>
      <c r="T13" s="42"/>
      <c r="U13" s="35"/>
      <c r="V13" s="35"/>
      <c r="W13" s="18"/>
      <c r="X13" s="40"/>
      <c r="Y13" s="40"/>
    </row>
    <row r="14" spans="1:25" s="9" customFormat="1" ht="26.25">
      <c r="A14" s="51"/>
      <c r="B14" s="45"/>
      <c r="C14" s="48"/>
      <c r="D14" s="16"/>
      <c r="E14" s="17"/>
      <c r="F14" s="20"/>
      <c r="G14" s="18"/>
      <c r="H14" s="20"/>
      <c r="I14" s="16"/>
      <c r="J14" s="20"/>
      <c r="K14" s="16"/>
      <c r="L14" s="16"/>
      <c r="M14" s="16"/>
      <c r="N14" s="19"/>
      <c r="O14" s="49"/>
      <c r="P14" s="49"/>
      <c r="Q14" s="25"/>
      <c r="R14" s="50"/>
      <c r="S14" s="35"/>
      <c r="T14" s="42"/>
      <c r="U14" s="35"/>
      <c r="V14" s="35"/>
      <c r="W14" s="18"/>
      <c r="X14" s="40"/>
      <c r="Y14" s="40"/>
    </row>
    <row r="15" spans="1:25" s="9" customFormat="1" ht="26.25">
      <c r="A15" s="51"/>
      <c r="B15" s="45"/>
      <c r="C15" s="48"/>
      <c r="D15" s="16"/>
      <c r="E15" s="17"/>
      <c r="F15" s="20"/>
      <c r="G15" s="18"/>
      <c r="H15" s="20"/>
      <c r="I15" s="16"/>
      <c r="J15" s="20"/>
      <c r="K15" s="16"/>
      <c r="L15" s="16"/>
      <c r="M15" s="16"/>
      <c r="N15" s="19"/>
      <c r="O15" s="49"/>
      <c r="P15" s="49"/>
      <c r="Q15" s="25"/>
      <c r="R15" s="50"/>
      <c r="S15" s="35"/>
      <c r="T15" s="42"/>
      <c r="U15" s="35"/>
      <c r="V15" s="35"/>
      <c r="W15" s="18"/>
      <c r="X15" s="40"/>
      <c r="Y15" s="40"/>
    </row>
    <row r="16" spans="1:25" s="9" customFormat="1" ht="26.25">
      <c r="A16" s="51"/>
      <c r="B16" s="45"/>
      <c r="C16" s="48"/>
      <c r="D16" s="16"/>
      <c r="E16" s="17"/>
      <c r="F16" s="20"/>
      <c r="G16" s="18"/>
      <c r="H16" s="20"/>
      <c r="I16" s="16"/>
      <c r="J16" s="20"/>
      <c r="K16" s="16"/>
      <c r="L16" s="16"/>
      <c r="M16" s="16"/>
      <c r="N16" s="19"/>
      <c r="O16" s="49"/>
      <c r="P16" s="49"/>
      <c r="Q16" s="25"/>
      <c r="R16" s="50"/>
      <c r="S16" s="35"/>
      <c r="T16" s="42"/>
      <c r="U16" s="35"/>
      <c r="V16" s="35"/>
      <c r="W16" s="18"/>
      <c r="X16" s="40"/>
      <c r="Y16" s="40"/>
    </row>
    <row r="17" spans="1:25" s="9" customFormat="1" ht="26.25">
      <c r="A17" s="51"/>
      <c r="B17" s="45"/>
      <c r="C17" s="48"/>
      <c r="D17" s="16"/>
      <c r="E17" s="17"/>
      <c r="F17" s="20"/>
      <c r="G17" s="18"/>
      <c r="H17" s="20"/>
      <c r="I17" s="16"/>
      <c r="J17" s="20"/>
      <c r="K17" s="16"/>
      <c r="L17" s="16"/>
      <c r="M17" s="16"/>
      <c r="N17" s="19"/>
      <c r="O17" s="49"/>
      <c r="P17" s="49"/>
      <c r="Q17" s="25"/>
      <c r="R17" s="50"/>
      <c r="S17" s="35"/>
      <c r="T17" s="42"/>
      <c r="U17" s="35"/>
      <c r="V17" s="35"/>
      <c r="W17" s="18"/>
      <c r="X17" s="40"/>
      <c r="Y17" s="40"/>
    </row>
    <row r="18" spans="1:25" s="9" customFormat="1" ht="26.25">
      <c r="A18" s="51"/>
      <c r="B18" s="45"/>
      <c r="C18" s="48"/>
      <c r="D18" s="16"/>
      <c r="E18" s="17"/>
      <c r="F18" s="20"/>
      <c r="G18" s="18"/>
      <c r="H18" s="20"/>
      <c r="I18" s="16"/>
      <c r="J18" s="20"/>
      <c r="K18" s="16"/>
      <c r="L18" s="16"/>
      <c r="M18" s="16"/>
      <c r="N18" s="19"/>
      <c r="O18" s="49"/>
      <c r="P18" s="49"/>
      <c r="Q18" s="25"/>
      <c r="R18" s="50"/>
      <c r="S18" s="35"/>
      <c r="T18" s="42"/>
      <c r="U18" s="35"/>
      <c r="V18" s="35"/>
      <c r="W18" s="18"/>
      <c r="X18" s="40"/>
      <c r="Y18" s="40"/>
    </row>
    <row r="19" spans="1:25" s="9" customFormat="1" ht="26.25">
      <c r="A19" s="51"/>
      <c r="B19" s="45"/>
      <c r="C19" s="48"/>
      <c r="D19" s="16"/>
      <c r="E19" s="17"/>
      <c r="F19" s="20"/>
      <c r="G19" s="18"/>
      <c r="H19" s="20"/>
      <c r="I19" s="16"/>
      <c r="J19" s="20"/>
      <c r="K19" s="16"/>
      <c r="L19" s="16"/>
      <c r="M19" s="16"/>
      <c r="N19" s="19"/>
      <c r="O19" s="49"/>
      <c r="P19" s="49"/>
      <c r="Q19" s="25"/>
      <c r="R19" s="50"/>
      <c r="S19" s="35"/>
      <c r="T19" s="42"/>
      <c r="U19" s="35"/>
      <c r="V19" s="35"/>
      <c r="W19" s="18"/>
      <c r="X19" s="40"/>
      <c r="Y19" s="40"/>
    </row>
    <row r="20" spans="1:25" s="9" customFormat="1" ht="26.25">
      <c r="A20" s="51"/>
      <c r="B20" s="45"/>
      <c r="C20" s="48"/>
      <c r="D20" s="16"/>
      <c r="E20" s="17"/>
      <c r="F20" s="20"/>
      <c r="G20" s="18"/>
      <c r="H20" s="20"/>
      <c r="I20" s="16"/>
      <c r="J20" s="20"/>
      <c r="K20" s="16"/>
      <c r="L20" s="16"/>
      <c r="M20" s="16"/>
      <c r="N20" s="19"/>
      <c r="O20" s="49"/>
      <c r="P20" s="49"/>
      <c r="Q20" s="25"/>
      <c r="R20" s="50"/>
      <c r="S20" s="35"/>
      <c r="T20" s="42"/>
      <c r="U20" s="35"/>
      <c r="V20" s="35"/>
      <c r="W20" s="18"/>
      <c r="X20" s="40"/>
      <c r="Y20" s="40"/>
    </row>
    <row r="21" spans="1:25" s="9" customFormat="1" ht="26.25">
      <c r="A21" s="51"/>
      <c r="B21" s="45"/>
      <c r="C21" s="48"/>
      <c r="D21" s="16"/>
      <c r="E21" s="17"/>
      <c r="F21" s="20"/>
      <c r="G21" s="18"/>
      <c r="H21" s="20"/>
      <c r="I21" s="16"/>
      <c r="J21" s="20"/>
      <c r="K21" s="16"/>
      <c r="L21" s="16"/>
      <c r="M21" s="16"/>
      <c r="N21" s="19"/>
      <c r="O21" s="49"/>
      <c r="P21" s="49"/>
      <c r="Q21" s="25"/>
      <c r="R21" s="50"/>
      <c r="S21" s="35"/>
      <c r="T21" s="42"/>
      <c r="U21" s="35"/>
      <c r="V21" s="35"/>
      <c r="W21" s="18"/>
      <c r="X21" s="40"/>
      <c r="Y21" s="40"/>
    </row>
    <row r="22" spans="1:25" s="9" customFormat="1" ht="26.25">
      <c r="A22" s="8"/>
      <c r="B22" s="45"/>
      <c r="C22" s="48"/>
      <c r="D22" s="16"/>
      <c r="E22" s="17"/>
      <c r="F22" s="20"/>
      <c r="G22" s="18"/>
      <c r="H22" s="20"/>
      <c r="I22" s="16"/>
      <c r="J22" s="20"/>
      <c r="K22" s="16"/>
      <c r="L22" s="16"/>
      <c r="M22" s="16"/>
      <c r="N22" s="19"/>
      <c r="O22" s="49"/>
      <c r="P22" s="49"/>
      <c r="Q22" s="25"/>
      <c r="R22" s="50"/>
      <c r="S22" s="35"/>
      <c r="T22" s="42"/>
      <c r="U22" s="35"/>
      <c r="V22" s="35"/>
      <c r="W22" s="18"/>
      <c r="X22" s="40"/>
      <c r="Y22" s="40"/>
    </row>
    <row r="23" spans="1:25" s="9" customFormat="1" ht="26.25">
      <c r="A23" s="8"/>
      <c r="B23" s="45"/>
      <c r="C23" s="48"/>
      <c r="D23" s="16"/>
      <c r="E23" s="17"/>
      <c r="F23" s="20"/>
      <c r="G23" s="18"/>
      <c r="H23" s="20"/>
      <c r="I23" s="16"/>
      <c r="J23" s="20"/>
      <c r="K23" s="16"/>
      <c r="L23" s="16"/>
      <c r="M23" s="16"/>
      <c r="N23" s="19"/>
      <c r="O23" s="49"/>
      <c r="P23" s="49"/>
      <c r="Q23" s="25"/>
      <c r="R23" s="50"/>
      <c r="S23" s="35"/>
      <c r="T23" s="42"/>
      <c r="U23" s="35"/>
      <c r="V23" s="35"/>
      <c r="W23" s="18"/>
      <c r="X23" s="40"/>
      <c r="Y23" s="40"/>
    </row>
    <row r="24" spans="1:25" s="9" customFormat="1" ht="26.25">
      <c r="A24" s="8"/>
      <c r="B24" s="45"/>
      <c r="C24" s="48"/>
      <c r="D24" s="16"/>
      <c r="E24" s="17"/>
      <c r="F24" s="20"/>
      <c r="G24" s="18"/>
      <c r="H24" s="20"/>
      <c r="I24" s="16"/>
      <c r="J24" s="20"/>
      <c r="K24" s="16"/>
      <c r="L24" s="16"/>
      <c r="M24" s="16"/>
      <c r="N24" s="19"/>
      <c r="O24" s="49"/>
      <c r="P24" s="49"/>
      <c r="Q24" s="25"/>
      <c r="R24" s="50"/>
      <c r="S24" s="35"/>
      <c r="T24" s="42"/>
      <c r="U24" s="35"/>
      <c r="V24" s="35"/>
      <c r="W24" s="18"/>
      <c r="X24" s="40"/>
      <c r="Y24" s="40"/>
    </row>
    <row r="25" spans="1:25" s="9" customFormat="1" ht="26.25">
      <c r="A25" s="8"/>
      <c r="B25" s="45"/>
      <c r="C25" s="48"/>
      <c r="D25" s="16"/>
      <c r="E25" s="17"/>
      <c r="F25" s="20"/>
      <c r="G25" s="18"/>
      <c r="H25" s="20"/>
      <c r="I25" s="16"/>
      <c r="J25" s="20"/>
      <c r="K25" s="16"/>
      <c r="L25" s="16"/>
      <c r="M25" s="16"/>
      <c r="N25" s="19"/>
      <c r="O25" s="49"/>
      <c r="P25" s="49"/>
      <c r="Q25" s="25"/>
      <c r="R25" s="50"/>
      <c r="S25" s="35"/>
      <c r="T25" s="42"/>
      <c r="U25" s="35"/>
      <c r="V25" s="35"/>
      <c r="W25" s="18"/>
      <c r="X25" s="40"/>
      <c r="Y25" s="40"/>
    </row>
    <row r="26" spans="1:25" s="9" customFormat="1" ht="26.25">
      <c r="A26" s="8"/>
      <c r="B26" s="45"/>
      <c r="C26" s="48"/>
      <c r="D26" s="16"/>
      <c r="E26" s="17"/>
      <c r="F26" s="20"/>
      <c r="G26" s="18"/>
      <c r="H26" s="20"/>
      <c r="I26" s="16"/>
      <c r="J26" s="20"/>
      <c r="K26" s="16"/>
      <c r="L26" s="16"/>
      <c r="M26" s="16"/>
      <c r="N26" s="19"/>
      <c r="O26" s="49"/>
      <c r="P26" s="49"/>
      <c r="Q26" s="25"/>
      <c r="R26" s="50"/>
      <c r="S26" s="35"/>
      <c r="T26" s="42"/>
      <c r="U26" s="35"/>
      <c r="V26" s="35"/>
      <c r="W26" s="18"/>
      <c r="X26" s="40"/>
      <c r="Y26" s="40"/>
    </row>
    <row r="27" spans="1:25" s="9" customFormat="1" ht="26.25">
      <c r="A27" s="8"/>
      <c r="B27" s="45"/>
      <c r="C27" s="48"/>
      <c r="D27" s="16"/>
      <c r="E27" s="17"/>
      <c r="F27" s="20"/>
      <c r="G27" s="18"/>
      <c r="H27" s="20"/>
      <c r="I27" s="16"/>
      <c r="J27" s="20"/>
      <c r="K27" s="16"/>
      <c r="L27" s="16"/>
      <c r="M27" s="16"/>
      <c r="N27" s="19"/>
      <c r="O27" s="49"/>
      <c r="P27" s="49"/>
      <c r="Q27" s="25"/>
      <c r="R27" s="50"/>
      <c r="S27" s="35"/>
      <c r="T27" s="42"/>
      <c r="U27" s="35"/>
      <c r="V27" s="35"/>
      <c r="W27" s="18"/>
      <c r="X27" s="40"/>
      <c r="Y27" s="40"/>
    </row>
    <row r="28" spans="1:25" s="9" customFormat="1" ht="26.25">
      <c r="A28" s="8"/>
      <c r="B28" s="45"/>
      <c r="C28" s="48"/>
      <c r="D28" s="16"/>
      <c r="E28" s="17"/>
      <c r="F28" s="20"/>
      <c r="G28" s="18"/>
      <c r="H28" s="20"/>
      <c r="I28" s="16"/>
      <c r="J28" s="20"/>
      <c r="K28" s="16"/>
      <c r="L28" s="16"/>
      <c r="M28" s="16"/>
      <c r="N28" s="19"/>
      <c r="O28" s="49"/>
      <c r="P28" s="49"/>
      <c r="Q28" s="25"/>
      <c r="R28" s="50"/>
      <c r="S28" s="35"/>
      <c r="T28" s="42"/>
      <c r="U28" s="35"/>
      <c r="V28" s="35"/>
      <c r="W28" s="18"/>
      <c r="X28" s="40"/>
      <c r="Y28" s="40"/>
    </row>
    <row r="29" spans="1:25" s="34" customFormat="1" ht="25.5">
      <c r="A29" s="10"/>
      <c r="B29" s="44"/>
      <c r="C29" s="21"/>
      <c r="D29" s="21"/>
      <c r="E29" s="22"/>
      <c r="F29" s="30"/>
      <c r="G29" s="30"/>
      <c r="H29" s="30"/>
      <c r="I29" s="21"/>
      <c r="J29" s="22"/>
      <c r="K29" s="21"/>
      <c r="L29" s="21"/>
      <c r="M29" s="21"/>
      <c r="N29" s="32"/>
      <c r="O29" s="33"/>
      <c r="P29" s="33"/>
      <c r="Q29" s="33"/>
      <c r="R29" s="56"/>
      <c r="S29" s="36"/>
      <c r="T29" s="52"/>
      <c r="U29" s="36"/>
      <c r="V29" s="36"/>
      <c r="W29" s="33"/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2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" right="0.7" top="0.75" bottom="0.75" header="0.3" footer="0.3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2020-10-08T10:06:17Z</cp:lastPrinted>
  <dcterms:created xsi:type="dcterms:W3CDTF">2011-06-06T14:53:40Z</dcterms:created>
  <dcterms:modified xsi:type="dcterms:W3CDTF">2020-10-08T12:43:05Z</dcterms:modified>
  <cp:category/>
  <cp:version/>
  <cp:contentType/>
  <cp:contentStatus/>
</cp:coreProperties>
</file>